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G:\2 - DavidMonroeCCIM\Strategic Analysis Workshop\Tools Forms Checklists\"/>
    </mc:Choice>
  </mc:AlternateContent>
  <xr:revisionPtr revIDLastSave="0" documentId="8_{EDA40F42-55A9-43A5-A7B0-19E120D981EC}" xr6:coauthVersionLast="45" xr6:coauthVersionMax="45" xr10:uidLastSave="{00000000-0000-0000-0000-000000000000}"/>
  <bookViews>
    <workbookView xWindow="-26700" yWindow="120" windowWidth="22935" windowHeight="15030" tabRatio="500" activeTab="3" xr2:uid="{00000000-000D-0000-FFFF-FFFF00000000}"/>
  </bookViews>
  <sheets>
    <sheet name="instructions" sheetId="5" r:id="rId1"/>
    <sheet name="US" sheetId="2" r:id="rId2"/>
    <sheet name="County" sheetId="3" r:id="rId3"/>
    <sheet name="Economic Base" sheetId="4" r:id="rId4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4" i="4" l="1"/>
  <c r="J34" i="4"/>
  <c r="E27" i="2" l="1"/>
  <c r="B3" i="4" l="1"/>
  <c r="D3" i="4"/>
  <c r="B4" i="4"/>
  <c r="D4" i="4"/>
  <c r="B5" i="4"/>
  <c r="D5" i="4"/>
  <c r="B6" i="4"/>
  <c r="D6" i="4"/>
  <c r="B7" i="4"/>
  <c r="D7" i="4"/>
  <c r="B8" i="4"/>
  <c r="D8" i="4"/>
  <c r="B9" i="4"/>
  <c r="D9" i="4"/>
  <c r="B10" i="4"/>
  <c r="D10" i="4"/>
  <c r="B11" i="4"/>
  <c r="D11" i="4"/>
  <c r="B12" i="4"/>
  <c r="D12" i="4"/>
  <c r="B13" i="4"/>
  <c r="D13" i="4"/>
  <c r="B14" i="4"/>
  <c r="D14" i="4"/>
  <c r="B15" i="4"/>
  <c r="D15" i="4"/>
  <c r="B16" i="4"/>
  <c r="D16" i="4"/>
  <c r="B17" i="4"/>
  <c r="D17" i="4"/>
  <c r="B18" i="4"/>
  <c r="D18" i="4"/>
  <c r="B19" i="4"/>
  <c r="D19" i="4"/>
  <c r="B20" i="4"/>
  <c r="D20" i="4"/>
  <c r="B21" i="4"/>
  <c r="D21" i="4"/>
  <c r="B22" i="4"/>
  <c r="D22" i="4"/>
  <c r="E27" i="3" l="1"/>
  <c r="B23" i="4"/>
  <c r="C5" i="4" l="1"/>
  <c r="C10" i="4"/>
  <c r="C18" i="4"/>
  <c r="C22" i="4"/>
  <c r="C8" i="4"/>
  <c r="C16" i="4"/>
  <c r="C6" i="4"/>
  <c r="C13" i="4"/>
  <c r="C7" i="4"/>
  <c r="C15" i="4"/>
  <c r="C14" i="4"/>
  <c r="C21" i="4"/>
  <c r="C20" i="4"/>
  <c r="C3" i="4"/>
  <c r="C9" i="4"/>
  <c r="C12" i="4"/>
  <c r="C4" i="4"/>
  <c r="C19" i="4"/>
  <c r="C17" i="4"/>
  <c r="C11" i="4"/>
  <c r="D23" i="4"/>
  <c r="J26" i="4" l="1"/>
  <c r="J31" i="4" s="1"/>
  <c r="J37" i="4" s="1"/>
  <c r="E16" i="4"/>
  <c r="F16" i="4" s="1"/>
  <c r="G16" i="4" s="1"/>
  <c r="E20" i="4"/>
  <c r="F20" i="4" s="1"/>
  <c r="G20" i="4" s="1"/>
  <c r="E8" i="4"/>
  <c r="F8" i="4" s="1"/>
  <c r="G8" i="4" s="1"/>
  <c r="E4" i="4"/>
  <c r="F4" i="4" s="1"/>
  <c r="G4" i="4" s="1"/>
  <c r="E12" i="4"/>
  <c r="F12" i="4" s="1"/>
  <c r="G12" i="4" s="1"/>
  <c r="E15" i="4"/>
  <c r="F15" i="4" s="1"/>
  <c r="G15" i="4" s="1"/>
  <c r="E10" i="4"/>
  <c r="F10" i="4" s="1"/>
  <c r="G10" i="4" s="1"/>
  <c r="E18" i="4"/>
  <c r="F18" i="4" s="1"/>
  <c r="G18" i="4" s="1"/>
  <c r="E7" i="4"/>
  <c r="F7" i="4" s="1"/>
  <c r="G7" i="4" s="1"/>
  <c r="E9" i="4"/>
  <c r="F9" i="4" s="1"/>
  <c r="G9" i="4" s="1"/>
  <c r="E17" i="4"/>
  <c r="F17" i="4" s="1"/>
  <c r="G17" i="4" s="1"/>
  <c r="E6" i="4"/>
  <c r="F6" i="4" s="1"/>
  <c r="G6" i="4" s="1"/>
  <c r="E19" i="4"/>
  <c r="F19" i="4" s="1"/>
  <c r="G19" i="4" s="1"/>
  <c r="E22" i="4"/>
  <c r="F22" i="4" s="1"/>
  <c r="G22" i="4" s="1"/>
  <c r="E5" i="4"/>
  <c r="F5" i="4" s="1"/>
  <c r="G5" i="4" s="1"/>
  <c r="E13" i="4"/>
  <c r="F13" i="4" s="1"/>
  <c r="G13" i="4" s="1"/>
  <c r="E11" i="4"/>
  <c r="F11" i="4" s="1"/>
  <c r="G11" i="4" s="1"/>
  <c r="E14" i="4"/>
  <c r="F14" i="4" s="1"/>
  <c r="G14" i="4" s="1"/>
  <c r="E3" i="4"/>
  <c r="F3" i="4" s="1"/>
  <c r="G3" i="4" s="1"/>
  <c r="E21" i="4"/>
  <c r="F21" i="4" s="1"/>
  <c r="G21" i="4" s="1"/>
  <c r="H13" i="4" l="1"/>
  <c r="H5" i="4"/>
  <c r="H10" i="4"/>
  <c r="H15" i="4"/>
  <c r="H19" i="4"/>
  <c r="H12" i="4"/>
  <c r="H21" i="4"/>
  <c r="H6" i="4"/>
  <c r="H4" i="4"/>
  <c r="H3" i="4"/>
  <c r="H17" i="4"/>
  <c r="H8" i="4"/>
  <c r="H22" i="4"/>
  <c r="H14" i="4"/>
  <c r="H9" i="4"/>
  <c r="H20" i="4"/>
  <c r="H11" i="4"/>
  <c r="H7" i="4"/>
  <c r="H16" i="4"/>
  <c r="H18" i="4"/>
  <c r="H23" i="4" l="1"/>
  <c r="J27" i="4" l="1"/>
  <c r="J25" i="4"/>
</calcChain>
</file>

<file path=xl/sharedStrings.xml><?xml version="1.0" encoding="utf-8"?>
<sst xmlns="http://schemas.openxmlformats.org/spreadsheetml/2006/main" count="153" uniqueCount="72">
  <si>
    <t>NAICS 11 Agriculture, forestry, fishing and hunting</t>
  </si>
  <si>
    <t>NAICS 21 Mining, quarrying, and oil and gas extraction</t>
  </si>
  <si>
    <t>NAICS 22 Utilities</t>
  </si>
  <si>
    <t>NAICS 23 Construction</t>
  </si>
  <si>
    <t>NAICS 31-33 Manufacturing</t>
  </si>
  <si>
    <t>NAICS 42 Wholesale trade</t>
  </si>
  <si>
    <t>NAICS 44-45 Retail trade</t>
  </si>
  <si>
    <t>NAICS 48-49 Transportation and warehousing</t>
  </si>
  <si>
    <t>NAICS 51 Information</t>
  </si>
  <si>
    <t>NAICS 52 Finance and insurance</t>
  </si>
  <si>
    <t>NAICS 53 Real estate and rental and leasing</t>
  </si>
  <si>
    <t>NAICS 54 Professional and technical services</t>
  </si>
  <si>
    <t>NAICS 55 Management of companies and enterprises</t>
  </si>
  <si>
    <t>NAICS 56 Administrative and waste services</t>
  </si>
  <si>
    <t>NAICS 61 Educational services</t>
  </si>
  <si>
    <t>NAICS 62 Health care and social assistance</t>
  </si>
  <si>
    <t>NAICS 71 Arts, entertainment, and recreation</t>
  </si>
  <si>
    <t>NAICS 72 Accommodation and food services</t>
  </si>
  <si>
    <t>NAICS 81 Other services, except public administration</t>
  </si>
  <si>
    <t>NAICS 99 Unclassified</t>
  </si>
  <si>
    <t>NAICS Sector</t>
  </si>
  <si>
    <t>Quarterly</t>
  </si>
  <si>
    <t>Establishments</t>
  </si>
  <si>
    <t>July</t>
  </si>
  <si>
    <t>Employment</t>
  </si>
  <si>
    <t>August</t>
  </si>
  <si>
    <t>September</t>
  </si>
  <si>
    <t>Total</t>
  </si>
  <si>
    <t>Wages</t>
  </si>
  <si>
    <t>Average</t>
  </si>
  <si>
    <t>Weekly</t>
  </si>
  <si>
    <t>Wage</t>
  </si>
  <si>
    <t>Location</t>
  </si>
  <si>
    <t>Quotient</t>
  </si>
  <si>
    <t>US</t>
  </si>
  <si>
    <t>%</t>
  </si>
  <si>
    <t>LQ</t>
  </si>
  <si>
    <t>(LQ-1)/LQ</t>
  </si>
  <si>
    <t>Basic Jobs</t>
  </si>
  <si>
    <t>GTO</t>
  </si>
  <si>
    <t>https://data.bls.gov/cew/apps/data_views/data_views.htm#tab=Tables</t>
  </si>
  <si>
    <t>Economic Base using QCEW</t>
  </si>
  <si>
    <t>select</t>
  </si>
  <si>
    <t>7. NAICS sectors, one area</t>
  </si>
  <si>
    <t>NAICS Industries by Geography</t>
  </si>
  <si>
    <t>get table for US Total</t>
  </si>
  <si>
    <t>copy table into US worksheet tab</t>
  </si>
  <si>
    <t>repeat for selected geography</t>
  </si>
  <si>
    <t>label tab using County (or MSA) name</t>
  </si>
  <si>
    <t>Economic Base tab will display calcs for basic jobs, etc.</t>
  </si>
  <si>
    <t>County</t>
  </si>
  <si>
    <t>March</t>
  </si>
  <si>
    <t>ONLY FILL IN THE YELLOW CELLS</t>
  </si>
  <si>
    <t>Get Total Population, Total Households, Household Size (P/HH)</t>
  </si>
  <si>
    <t>Renter Occupied Unit percentage (Tenure).</t>
  </si>
  <si>
    <t>Population</t>
  </si>
  <si>
    <t>Economic Base Multiplier</t>
  </si>
  <si>
    <t>Total Jobs</t>
  </si>
  <si>
    <t>ESRI Data</t>
  </si>
  <si>
    <t>Households</t>
  </si>
  <si>
    <t>POP/EMP ratio</t>
  </si>
  <si>
    <t>P/HH</t>
  </si>
  <si>
    <t>Housing Demand</t>
  </si>
  <si>
    <t>Renter Occupied Units</t>
  </si>
  <si>
    <t>Gross Rental Demand</t>
  </si>
  <si>
    <t>CoStar Data</t>
  </si>
  <si>
    <t>Existing Supply</t>
  </si>
  <si>
    <t>Proposed</t>
  </si>
  <si>
    <t>Under Construction</t>
  </si>
  <si>
    <t>Delivered last 12 months</t>
  </si>
  <si>
    <t>Absorbed</t>
  </si>
  <si>
    <t>Total Rental Demand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</si>
</sst>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0.0%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8"/>
      <color rgb="FF202020"/>
      <name val="Tahoma"/>
      <family val="2"/>
    </font>
    <font>
      <b/>
      <sz val="10"/>
      <color rgb="FF202020"/>
      <name val="Tahoma"/>
      <family val="2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CF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3" fontId="0" fillId="0" borderId="0" xfId="0" applyNumberFormat="1"/>
    <xf numFmtId="0" fontId="4" fillId="0" borderId="0" xfId="0" applyFont="1"/>
    <xf numFmtId="0" fontId="4" fillId="0" borderId="0" xfId="0" applyFont="1"/>
    <xf numFmtId="10" fontId="0" fillId="0" borderId="0" xfId="2" applyNumberFormat="1" applyFont="1"/>
    <xf numFmtId="0" fontId="0" fillId="0" borderId="1" xfId="0" applyBorder="1"/>
    <xf numFmtId="0" fontId="2" fillId="0" borderId="1" xfId="0" applyFont="1" applyBorder="1" applyAlignment="1">
      <alignment horizontal="center"/>
    </xf>
    <xf numFmtId="10" fontId="2" fillId="0" borderId="1" xfId="2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0" xfId="1" applyFont="1" applyAlignment="1">
      <alignment horizontal="center"/>
    </xf>
    <xf numFmtId="43" fontId="1" fillId="0" borderId="0" xfId="1" applyFont="1" applyAlignment="1">
      <alignment horizontal="center"/>
    </xf>
    <xf numFmtId="165" fontId="0" fillId="0" borderId="0" xfId="1" applyNumberFormat="1" applyFont="1"/>
    <xf numFmtId="0" fontId="2" fillId="0" borderId="0" xfId="0" applyFont="1"/>
    <xf numFmtId="0" fontId="5" fillId="0" borderId="0" xfId="3"/>
    <xf numFmtId="0" fontId="4" fillId="0" borderId="0" xfId="0" applyFont="1"/>
    <xf numFmtId="165" fontId="0" fillId="0" borderId="0" xfId="0" applyNumberFormat="1"/>
    <xf numFmtId="166" fontId="0" fillId="0" borderId="0" xfId="0" applyNumberFormat="1"/>
    <xf numFmtId="16" fontId="4" fillId="0" borderId="0" xfId="0" applyNumberFormat="1" applyFont="1"/>
    <xf numFmtId="3" fontId="0" fillId="4" borderId="0" xfId="0" applyNumberFormat="1" applyFill="1"/>
    <xf numFmtId="10" fontId="0" fillId="4" borderId="0" xfId="2" applyNumberFormat="1" applyFont="1" applyFill="1"/>
    <xf numFmtId="43" fontId="1" fillId="4" borderId="0" xfId="1" applyFont="1" applyFill="1" applyAlignment="1">
      <alignment horizontal="center"/>
    </xf>
    <xf numFmtId="164" fontId="0" fillId="4" borderId="0" xfId="1" applyNumberFormat="1" applyFont="1" applyFill="1"/>
    <xf numFmtId="165" fontId="0" fillId="4" borderId="0" xfId="1" applyNumberFormat="1" applyFont="1" applyFill="1"/>
    <xf numFmtId="3" fontId="0" fillId="4" borderId="2" xfId="0" applyNumberFormat="1" applyFill="1" applyBorder="1"/>
    <xf numFmtId="10" fontId="0" fillId="4" borderId="2" xfId="2" applyNumberFormat="1" applyFont="1" applyFill="1" applyBorder="1"/>
    <xf numFmtId="43" fontId="1" fillId="4" borderId="2" xfId="1" applyFont="1" applyFill="1" applyBorder="1" applyAlignment="1">
      <alignment horizontal="center"/>
    </xf>
    <xf numFmtId="0" fontId="0" fillId="4" borderId="2" xfId="0" applyFill="1" applyBorder="1"/>
    <xf numFmtId="43" fontId="0" fillId="4" borderId="0" xfId="1" applyFont="1" applyFill="1"/>
    <xf numFmtId="165" fontId="2" fillId="4" borderId="0" xfId="1" applyNumberFormat="1" applyFont="1" applyFill="1"/>
    <xf numFmtId="41" fontId="2" fillId="4" borderId="0" xfId="0" applyNumberFormat="1" applyFont="1" applyFill="1"/>
    <xf numFmtId="1" fontId="2" fillId="4" borderId="0" xfId="0" applyNumberFormat="1" applyFont="1" applyFill="1"/>
    <xf numFmtId="3" fontId="0" fillId="5" borderId="0" xfId="0" applyNumberFormat="1" applyFill="1" applyProtection="1">
      <protection locked="0"/>
    </xf>
    <xf numFmtId="0" fontId="0" fillId="5" borderId="0" xfId="0" applyFill="1" applyProtection="1">
      <protection locked="0"/>
    </xf>
    <xf numFmtId="166" fontId="0" fillId="5" borderId="0" xfId="0" applyNumberFormat="1" applyFill="1" applyProtection="1">
      <protection locked="0"/>
    </xf>
    <xf numFmtId="1" fontId="0" fillId="5" borderId="0" xfId="0" applyNumberFormat="1" applyFill="1" applyProtection="1"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right" vertical="center" wrapText="1"/>
      <protection locked="0"/>
    </xf>
    <xf numFmtId="3" fontId="3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5" borderId="0" xfId="0" applyFont="1" applyFill="1"/>
    <xf numFmtId="0" fontId="3" fillId="2" borderId="3" xfId="0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right" vertical="center" wrapText="1"/>
    </xf>
    <xf numFmtId="6" fontId="3" fillId="2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 vertical="center" wrapText="1"/>
    </xf>
    <xf numFmtId="3" fontId="3" fillId="3" borderId="3" xfId="0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4" fillId="0" borderId="0" xfId="0" applyFont="1"/>
    <xf numFmtId="1" fontId="0" fillId="5" borderId="0" xfId="0" applyNumberFormat="1" applyFill="1"/>
    <xf numFmtId="0" fontId="0" fillId="0" borderId="0" xfId="0" applyFill="1"/>
    <xf numFmtId="166" fontId="0" fillId="0" borderId="0" xfId="0" applyNumberFormat="1" applyFill="1" applyProtection="1">
      <protection locked="0"/>
    </xf>
    <xf numFmtId="0" fontId="2" fillId="0" borderId="0" xfId="0" applyFont="1" applyFill="1"/>
    <xf numFmtId="1" fontId="2" fillId="0" borderId="0" xfId="0" applyNumberFormat="1" applyFont="1" applyFill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bls.gov/cew/apps/data_views/data_views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B20"/>
  <sheetViews>
    <sheetView workbookViewId="0">
      <selection activeCell="B21" sqref="B21"/>
    </sheetView>
  </sheetViews>
  <sheetFormatPr defaultColWidth="11" defaultRowHeight="15.75" x14ac:dyDescent="0.25"/>
  <cols>
    <col min="2" max="2" width="71.125" customWidth="1"/>
  </cols>
  <sheetData>
    <row r="6" spans="1:2" x14ac:dyDescent="0.25">
      <c r="A6" t="s">
        <v>41</v>
      </c>
    </row>
    <row r="7" spans="1:2" x14ac:dyDescent="0.25">
      <c r="A7" t="s">
        <v>39</v>
      </c>
      <c r="B7" s="14" t="s">
        <v>40</v>
      </c>
    </row>
    <row r="9" spans="1:2" x14ac:dyDescent="0.25">
      <c r="A9" t="s">
        <v>42</v>
      </c>
      <c r="B9" t="s">
        <v>44</v>
      </c>
    </row>
    <row r="10" spans="1:2" x14ac:dyDescent="0.25">
      <c r="B10" t="s">
        <v>43</v>
      </c>
    </row>
    <row r="11" spans="1:2" x14ac:dyDescent="0.25">
      <c r="B11" t="s">
        <v>45</v>
      </c>
    </row>
    <row r="12" spans="1:2" x14ac:dyDescent="0.25">
      <c r="B12" t="s">
        <v>46</v>
      </c>
    </row>
    <row r="14" spans="1:2" x14ac:dyDescent="0.25">
      <c r="B14" t="s">
        <v>47</v>
      </c>
    </row>
    <row r="15" spans="1:2" x14ac:dyDescent="0.25">
      <c r="B15" t="s">
        <v>48</v>
      </c>
    </row>
    <row r="17" spans="2:2" x14ac:dyDescent="0.25">
      <c r="B17" t="s">
        <v>49</v>
      </c>
    </row>
    <row r="19" spans="2:2" x14ac:dyDescent="0.25">
      <c r="B19" t="s">
        <v>53</v>
      </c>
    </row>
    <row r="20" spans="2:2" x14ac:dyDescent="0.25">
      <c r="B20" t="s">
        <v>54</v>
      </c>
    </row>
  </sheetData>
  <hyperlinks>
    <hyperlink ref="B7" r:id="rId1" location="tab=Tables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topLeftCell="A4" workbookViewId="0">
      <selection activeCell="G31" sqref="G31"/>
    </sheetView>
  </sheetViews>
  <sheetFormatPr defaultColWidth="11" defaultRowHeight="15.75" x14ac:dyDescent="0.25"/>
  <cols>
    <col min="1" max="1" width="45.5" bestFit="1" customWidth="1"/>
    <col min="2" max="2" width="13.875" bestFit="1" customWidth="1"/>
    <col min="3" max="5" width="11.5" bestFit="1" customWidth="1"/>
    <col min="6" max="6" width="16" bestFit="1" customWidth="1"/>
    <col min="7" max="7" width="8" bestFit="1" customWidth="1"/>
    <col min="8" max="8" width="11.5" bestFit="1" customWidth="1"/>
    <col min="9" max="9" width="9" bestFit="1" customWidth="1"/>
  </cols>
  <sheetData>
    <row r="1" spans="1:9" x14ac:dyDescent="0.25">
      <c r="A1" s="47" t="s">
        <v>20</v>
      </c>
      <c r="B1" s="4" t="s">
        <v>21</v>
      </c>
      <c r="C1" s="4" t="s">
        <v>23</v>
      </c>
      <c r="D1" s="4" t="s">
        <v>25</v>
      </c>
      <c r="E1" s="4" t="s">
        <v>26</v>
      </c>
      <c r="F1" s="4" t="s">
        <v>27</v>
      </c>
      <c r="G1" s="4" t="s">
        <v>29</v>
      </c>
      <c r="H1" s="4" t="s">
        <v>26</v>
      </c>
      <c r="I1" s="4" t="s">
        <v>27</v>
      </c>
    </row>
    <row r="2" spans="1:9" x14ac:dyDescent="0.25">
      <c r="A2" s="47"/>
      <c r="B2" s="4" t="s">
        <v>22</v>
      </c>
      <c r="C2" s="4" t="s">
        <v>24</v>
      </c>
      <c r="D2" s="4" t="s">
        <v>24</v>
      </c>
      <c r="E2" s="4" t="s">
        <v>24</v>
      </c>
      <c r="F2" s="4" t="s">
        <v>21</v>
      </c>
      <c r="G2" s="4" t="s">
        <v>30</v>
      </c>
      <c r="H2" s="4" t="s">
        <v>24</v>
      </c>
      <c r="I2" s="4" t="s">
        <v>21</v>
      </c>
    </row>
    <row r="3" spans="1:9" x14ac:dyDescent="0.25">
      <c r="A3" s="47"/>
      <c r="F3" s="4" t="s">
        <v>28</v>
      </c>
      <c r="G3" s="4" t="s">
        <v>31</v>
      </c>
      <c r="H3" s="4" t="s">
        <v>32</v>
      </c>
      <c r="I3" s="4" t="s">
        <v>28</v>
      </c>
    </row>
    <row r="4" spans="1:9" x14ac:dyDescent="0.25">
      <c r="A4" s="47"/>
      <c r="H4" s="4" t="s">
        <v>33</v>
      </c>
      <c r="I4" s="4" t="s">
        <v>32</v>
      </c>
    </row>
    <row r="5" spans="1:9" x14ac:dyDescent="0.25">
      <c r="A5" s="47"/>
      <c r="I5" s="4" t="s">
        <v>33</v>
      </c>
    </row>
    <row r="6" spans="1:9" ht="16.5" thickBot="1" x14ac:dyDescent="0.3">
      <c r="A6" s="3"/>
      <c r="B6" s="3"/>
      <c r="C6" s="3"/>
      <c r="D6" s="3"/>
      <c r="E6" s="3"/>
      <c r="F6" s="3"/>
      <c r="G6" s="3"/>
      <c r="H6" s="3"/>
      <c r="I6" s="3"/>
    </row>
    <row r="7" spans="1:9" ht="16.5" thickBot="1" x14ac:dyDescent="0.3">
      <c r="A7" s="40" t="s">
        <v>0</v>
      </c>
      <c r="B7" s="41">
        <v>106472</v>
      </c>
      <c r="C7" s="41">
        <v>1342744</v>
      </c>
      <c r="D7" s="41">
        <v>1233901</v>
      </c>
      <c r="E7" s="41">
        <v>1151443</v>
      </c>
      <c r="F7" s="42">
        <v>11990072061</v>
      </c>
      <c r="G7" s="42">
        <v>742</v>
      </c>
      <c r="H7" s="43">
        <v>1</v>
      </c>
      <c r="I7" s="43">
        <v>1</v>
      </c>
    </row>
    <row r="8" spans="1:9" ht="16.5" thickBot="1" x14ac:dyDescent="0.3">
      <c r="A8" s="44" t="s">
        <v>1</v>
      </c>
      <c r="B8" s="45">
        <v>32711</v>
      </c>
      <c r="C8" s="45">
        <v>689629</v>
      </c>
      <c r="D8" s="45">
        <v>688759</v>
      </c>
      <c r="E8" s="45">
        <v>687863</v>
      </c>
      <c r="F8" s="45">
        <v>17675756763</v>
      </c>
      <c r="G8" s="45">
        <v>1974</v>
      </c>
      <c r="H8" s="46">
        <v>1</v>
      </c>
      <c r="I8" s="46">
        <v>1</v>
      </c>
    </row>
    <row r="9" spans="1:9" ht="16.5" thickBot="1" x14ac:dyDescent="0.3">
      <c r="A9" s="40" t="s">
        <v>2</v>
      </c>
      <c r="B9" s="41">
        <v>18705</v>
      </c>
      <c r="C9" s="41">
        <v>549938</v>
      </c>
      <c r="D9" s="41">
        <v>549229</v>
      </c>
      <c r="E9" s="41">
        <v>549418</v>
      </c>
      <c r="F9" s="41">
        <v>14575143210</v>
      </c>
      <c r="G9" s="41">
        <v>2040</v>
      </c>
      <c r="H9" s="43">
        <v>1</v>
      </c>
      <c r="I9" s="43">
        <v>1</v>
      </c>
    </row>
    <row r="10" spans="1:9" ht="16.5" thickBot="1" x14ac:dyDescent="0.3">
      <c r="A10" s="44" t="s">
        <v>3</v>
      </c>
      <c r="B10" s="45">
        <v>820866</v>
      </c>
      <c r="C10" s="45">
        <v>7465792</v>
      </c>
      <c r="D10" s="45">
        <v>7379178</v>
      </c>
      <c r="E10" s="45">
        <v>7267007</v>
      </c>
      <c r="F10" s="45">
        <v>126356383588</v>
      </c>
      <c r="G10" s="45">
        <v>1319</v>
      </c>
      <c r="H10" s="46">
        <v>1</v>
      </c>
      <c r="I10" s="46">
        <v>1</v>
      </c>
    </row>
    <row r="11" spans="1:9" ht="16.5" thickBot="1" x14ac:dyDescent="0.3">
      <c r="A11" s="40" t="s">
        <v>4</v>
      </c>
      <c r="B11" s="41">
        <v>353563</v>
      </c>
      <c r="C11" s="41">
        <v>12720703</v>
      </c>
      <c r="D11" s="41">
        <v>12739409</v>
      </c>
      <c r="E11" s="41">
        <v>12767375</v>
      </c>
      <c r="F11" s="41">
        <v>224349806832</v>
      </c>
      <c r="G11" s="41">
        <v>1354</v>
      </c>
      <c r="H11" s="43">
        <v>1</v>
      </c>
      <c r="I11" s="43">
        <v>1</v>
      </c>
    </row>
    <row r="12" spans="1:9" ht="16.5" thickBot="1" x14ac:dyDescent="0.3">
      <c r="A12" s="44" t="s">
        <v>5</v>
      </c>
      <c r="B12" s="45">
        <v>617760</v>
      </c>
      <c r="C12" s="45">
        <v>5884865</v>
      </c>
      <c r="D12" s="45">
        <v>5898520</v>
      </c>
      <c r="E12" s="45">
        <v>5912208</v>
      </c>
      <c r="F12" s="45">
        <v>120163273512</v>
      </c>
      <c r="G12" s="45">
        <v>1567</v>
      </c>
      <c r="H12" s="46">
        <v>1</v>
      </c>
      <c r="I12" s="46">
        <v>1</v>
      </c>
    </row>
    <row r="13" spans="1:9" ht="16.5" thickBot="1" x14ac:dyDescent="0.3">
      <c r="A13" s="40" t="s">
        <v>6</v>
      </c>
      <c r="B13" s="41">
        <v>1046853</v>
      </c>
      <c r="C13" s="41">
        <v>15725033</v>
      </c>
      <c r="D13" s="41">
        <v>16239451</v>
      </c>
      <c r="E13" s="41">
        <v>16277383</v>
      </c>
      <c r="F13" s="41">
        <v>133495632439</v>
      </c>
      <c r="G13" s="43">
        <v>639</v>
      </c>
      <c r="H13" s="43">
        <v>1</v>
      </c>
      <c r="I13" s="43">
        <v>1</v>
      </c>
    </row>
    <row r="14" spans="1:9" ht="16.5" thickBot="1" x14ac:dyDescent="0.3">
      <c r="A14" s="44" t="s">
        <v>7</v>
      </c>
      <c r="B14" s="45">
        <v>255195</v>
      </c>
      <c r="C14" s="45">
        <v>5313214</v>
      </c>
      <c r="D14" s="45">
        <v>5472105</v>
      </c>
      <c r="E14" s="45">
        <v>5562086</v>
      </c>
      <c r="F14" s="45">
        <v>72983792958</v>
      </c>
      <c r="G14" s="45">
        <v>1030</v>
      </c>
      <c r="H14" s="46">
        <v>1</v>
      </c>
      <c r="I14" s="46">
        <v>1</v>
      </c>
    </row>
    <row r="15" spans="1:9" ht="16.5" thickBot="1" x14ac:dyDescent="0.3">
      <c r="A15" s="40" t="s">
        <v>8</v>
      </c>
      <c r="B15" s="41">
        <v>175931</v>
      </c>
      <c r="C15" s="41">
        <v>2810488</v>
      </c>
      <c r="D15" s="41">
        <v>2843342</v>
      </c>
      <c r="E15" s="41">
        <v>2817131</v>
      </c>
      <c r="F15" s="41">
        <v>79616742080</v>
      </c>
      <c r="G15" s="41">
        <v>2169</v>
      </c>
      <c r="H15" s="43">
        <v>1</v>
      </c>
      <c r="I15" s="43">
        <v>1</v>
      </c>
    </row>
    <row r="16" spans="1:9" ht="16.5" thickBot="1" x14ac:dyDescent="0.3">
      <c r="A16" s="44" t="s">
        <v>9</v>
      </c>
      <c r="B16" s="45">
        <v>495328</v>
      </c>
      <c r="C16" s="45">
        <v>5959992</v>
      </c>
      <c r="D16" s="45">
        <v>5977349</v>
      </c>
      <c r="E16" s="45">
        <v>5975990</v>
      </c>
      <c r="F16" s="45">
        <v>159266462312</v>
      </c>
      <c r="G16" s="45">
        <v>2052</v>
      </c>
      <c r="H16" s="46">
        <v>1</v>
      </c>
      <c r="I16" s="46">
        <v>1</v>
      </c>
    </row>
    <row r="17" spans="1:9" ht="16.5" thickBot="1" x14ac:dyDescent="0.3">
      <c r="A17" s="40" t="s">
        <v>10</v>
      </c>
      <c r="B17" s="41">
        <v>407706</v>
      </c>
      <c r="C17" s="41">
        <v>2258587</v>
      </c>
      <c r="D17" s="41">
        <v>2250693</v>
      </c>
      <c r="E17" s="41">
        <v>2256342</v>
      </c>
      <c r="F17" s="41">
        <v>35952968353</v>
      </c>
      <c r="G17" s="41">
        <v>1226</v>
      </c>
      <c r="H17" s="43">
        <v>1</v>
      </c>
      <c r="I17" s="43">
        <v>1</v>
      </c>
    </row>
    <row r="18" spans="1:9" ht="16.5" thickBot="1" x14ac:dyDescent="0.3">
      <c r="A18" s="44" t="s">
        <v>11</v>
      </c>
      <c r="B18" s="45">
        <v>1246406</v>
      </c>
      <c r="C18" s="45">
        <v>9375555</v>
      </c>
      <c r="D18" s="45">
        <v>9422172</v>
      </c>
      <c r="E18" s="45">
        <v>9439135</v>
      </c>
      <c r="F18" s="45">
        <v>251175852798</v>
      </c>
      <c r="G18" s="45">
        <v>2053</v>
      </c>
      <c r="H18" s="46">
        <v>1</v>
      </c>
      <c r="I18" s="46">
        <v>1</v>
      </c>
    </row>
    <row r="19" spans="1:9" ht="16.5" thickBot="1" x14ac:dyDescent="0.3">
      <c r="A19" s="40" t="s">
        <v>12</v>
      </c>
      <c r="B19" s="41">
        <v>67696</v>
      </c>
      <c r="C19" s="41">
        <v>2349688</v>
      </c>
      <c r="D19" s="41">
        <v>2356363</v>
      </c>
      <c r="E19" s="41">
        <v>2364154</v>
      </c>
      <c r="F19" s="41">
        <v>70238353045</v>
      </c>
      <c r="G19" s="41">
        <v>2293</v>
      </c>
      <c r="H19" s="43">
        <v>1</v>
      </c>
      <c r="I19" s="43">
        <v>1</v>
      </c>
    </row>
    <row r="20" spans="1:9" ht="16.5" thickBot="1" x14ac:dyDescent="0.3">
      <c r="A20" s="44" t="s">
        <v>13</v>
      </c>
      <c r="B20" s="45">
        <v>558178</v>
      </c>
      <c r="C20" s="45">
        <v>9477102</v>
      </c>
      <c r="D20" s="45">
        <v>9507516</v>
      </c>
      <c r="E20" s="45">
        <v>9340799</v>
      </c>
      <c r="F20" s="45">
        <v>100859436883</v>
      </c>
      <c r="G20" s="46">
        <v>822</v>
      </c>
      <c r="H20" s="46">
        <v>1</v>
      </c>
      <c r="I20" s="46">
        <v>1</v>
      </c>
    </row>
    <row r="21" spans="1:9" ht="16.5" thickBot="1" x14ac:dyDescent="0.3">
      <c r="A21" s="40" t="s">
        <v>14</v>
      </c>
      <c r="B21" s="41">
        <v>124304</v>
      </c>
      <c r="C21" s="41">
        <v>2996792</v>
      </c>
      <c r="D21" s="41">
        <v>3015309</v>
      </c>
      <c r="E21" s="41">
        <v>2976016</v>
      </c>
      <c r="F21" s="41">
        <v>38834944995</v>
      </c>
      <c r="G21" s="43">
        <v>997</v>
      </c>
      <c r="H21" s="43">
        <v>1</v>
      </c>
      <c r="I21" s="43">
        <v>1</v>
      </c>
    </row>
    <row r="22" spans="1:9" ht="16.5" thickBot="1" x14ac:dyDescent="0.3">
      <c r="A22" s="44" t="s">
        <v>15</v>
      </c>
      <c r="B22" s="45">
        <v>1600899</v>
      </c>
      <c r="C22" s="45">
        <v>19883877</v>
      </c>
      <c r="D22" s="45">
        <v>19939751</v>
      </c>
      <c r="E22" s="45">
        <v>19984694</v>
      </c>
      <c r="F22" s="45">
        <v>266235116686</v>
      </c>
      <c r="G22" s="45">
        <v>1027</v>
      </c>
      <c r="H22" s="46">
        <v>1</v>
      </c>
      <c r="I22" s="46">
        <v>1</v>
      </c>
    </row>
    <row r="23" spans="1:9" ht="16.5" thickBot="1" x14ac:dyDescent="0.3">
      <c r="A23" s="40" t="s">
        <v>16</v>
      </c>
      <c r="B23" s="41">
        <v>149650</v>
      </c>
      <c r="C23" s="41">
        <v>2352806</v>
      </c>
      <c r="D23" s="41">
        <v>2239154</v>
      </c>
      <c r="E23" s="41">
        <v>2248287</v>
      </c>
      <c r="F23" s="41">
        <v>28000946579</v>
      </c>
      <c r="G23" s="43">
        <v>945</v>
      </c>
      <c r="H23" s="43">
        <v>1</v>
      </c>
      <c r="I23" s="43">
        <v>1</v>
      </c>
    </row>
    <row r="24" spans="1:9" ht="16.5" thickBot="1" x14ac:dyDescent="0.3">
      <c r="A24" s="44" t="s">
        <v>17</v>
      </c>
      <c r="B24" s="45">
        <v>719093</v>
      </c>
      <c r="C24" s="45">
        <v>13864644</v>
      </c>
      <c r="D24" s="45">
        <v>13755689</v>
      </c>
      <c r="E24" s="45">
        <v>13756754</v>
      </c>
      <c r="F24" s="45">
        <v>76737735424</v>
      </c>
      <c r="G24" s="46">
        <v>428</v>
      </c>
      <c r="H24" s="46">
        <v>1</v>
      </c>
      <c r="I24" s="46">
        <v>1</v>
      </c>
    </row>
    <row r="25" spans="1:9" ht="16.5" thickBot="1" x14ac:dyDescent="0.3">
      <c r="A25" s="40" t="s">
        <v>18</v>
      </c>
      <c r="B25" s="41">
        <v>860770</v>
      </c>
      <c r="C25" s="41">
        <v>4529980</v>
      </c>
      <c r="D25" s="41">
        <v>4511436</v>
      </c>
      <c r="E25" s="41">
        <v>4500239</v>
      </c>
      <c r="F25" s="41">
        <v>45313268180</v>
      </c>
      <c r="G25" s="43">
        <v>772</v>
      </c>
      <c r="H25" s="43">
        <v>1</v>
      </c>
      <c r="I25" s="43">
        <v>1</v>
      </c>
    </row>
    <row r="26" spans="1:9" ht="16.5" thickBot="1" x14ac:dyDescent="0.3">
      <c r="A26" s="44" t="s">
        <v>19</v>
      </c>
      <c r="B26" s="45">
        <v>211549</v>
      </c>
      <c r="C26" s="45">
        <v>182006</v>
      </c>
      <c r="D26" s="45">
        <v>188053</v>
      </c>
      <c r="E26" s="45">
        <v>196592</v>
      </c>
      <c r="F26" s="45">
        <v>3621644739</v>
      </c>
      <c r="G26" s="45">
        <v>1475</v>
      </c>
      <c r="H26" s="46">
        <v>1</v>
      </c>
      <c r="I26" s="46">
        <v>1</v>
      </c>
    </row>
    <row r="27" spans="1:9" x14ac:dyDescent="0.25">
      <c r="E27" s="2">
        <f>SUM(E7:E26)</f>
        <v>126030916</v>
      </c>
    </row>
  </sheetData>
  <sheetProtection selectLockedCells="1"/>
  <mergeCells count="1">
    <mergeCell ref="A1:A5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4" workbookViewId="0">
      <selection activeCell="K15" sqref="K15"/>
    </sheetView>
  </sheetViews>
  <sheetFormatPr defaultColWidth="11" defaultRowHeight="15.75" x14ac:dyDescent="0.25"/>
  <cols>
    <col min="1" max="1" width="45.5" bestFit="1" customWidth="1"/>
    <col min="2" max="2" width="13.875" bestFit="1" customWidth="1"/>
    <col min="3" max="5" width="11.5" bestFit="1" customWidth="1"/>
    <col min="6" max="6" width="12.875" bestFit="1" customWidth="1"/>
    <col min="7" max="7" width="8" bestFit="1" customWidth="1"/>
    <col min="8" max="8" width="11.5" bestFit="1" customWidth="1"/>
    <col min="9" max="9" width="9" bestFit="1" customWidth="1"/>
  </cols>
  <sheetData>
    <row r="1" spans="1:9" x14ac:dyDescent="0.25">
      <c r="A1" s="47" t="s">
        <v>20</v>
      </c>
      <c r="B1" s="15" t="s">
        <v>21</v>
      </c>
      <c r="C1" s="18">
        <v>43118</v>
      </c>
      <c r="D1" s="18">
        <v>43149</v>
      </c>
      <c r="E1" s="18">
        <v>43177</v>
      </c>
      <c r="F1" s="15" t="s">
        <v>27</v>
      </c>
      <c r="G1" s="15" t="s">
        <v>29</v>
      </c>
      <c r="H1" s="15" t="s">
        <v>51</v>
      </c>
      <c r="I1" s="15" t="s">
        <v>27</v>
      </c>
    </row>
    <row r="2" spans="1:9" x14ac:dyDescent="0.25">
      <c r="A2" s="47"/>
      <c r="B2" s="15" t="s">
        <v>22</v>
      </c>
      <c r="C2" s="15" t="s">
        <v>24</v>
      </c>
      <c r="D2" s="15" t="s">
        <v>24</v>
      </c>
      <c r="E2" s="15" t="s">
        <v>24</v>
      </c>
      <c r="F2" s="15" t="s">
        <v>21</v>
      </c>
      <c r="G2" s="15" t="s">
        <v>30</v>
      </c>
      <c r="H2" s="15" t="s">
        <v>24</v>
      </c>
      <c r="I2" s="15" t="s">
        <v>21</v>
      </c>
    </row>
    <row r="3" spans="1:9" x14ac:dyDescent="0.25">
      <c r="A3" s="47"/>
      <c r="F3" s="15" t="s">
        <v>28</v>
      </c>
      <c r="G3" s="15" t="s">
        <v>31</v>
      </c>
      <c r="H3" s="15" t="s">
        <v>32</v>
      </c>
      <c r="I3" s="15" t="s">
        <v>28</v>
      </c>
    </row>
    <row r="4" spans="1:9" x14ac:dyDescent="0.25">
      <c r="A4" s="47"/>
      <c r="H4" s="15" t="s">
        <v>33</v>
      </c>
      <c r="I4" s="15" t="s">
        <v>32</v>
      </c>
    </row>
    <row r="5" spans="1:9" x14ac:dyDescent="0.25">
      <c r="A5" s="47"/>
      <c r="I5" s="15" t="s">
        <v>33</v>
      </c>
    </row>
    <row r="6" spans="1:9" ht="16.5" thickBot="1" x14ac:dyDescent="0.3">
      <c r="A6" s="15"/>
      <c r="B6" s="15"/>
      <c r="C6" s="15"/>
      <c r="D6" s="15"/>
      <c r="E6" s="15"/>
      <c r="F6" s="15"/>
      <c r="G6" s="15"/>
      <c r="H6" s="15"/>
      <c r="I6" s="15"/>
    </row>
    <row r="7" spans="1:9" ht="16.5" thickBot="1" x14ac:dyDescent="0.3">
      <c r="A7" s="40" t="s">
        <v>0</v>
      </c>
      <c r="B7" s="43">
        <v>19</v>
      </c>
      <c r="C7" s="43">
        <v>166</v>
      </c>
      <c r="D7" s="43">
        <v>179</v>
      </c>
      <c r="E7" s="43">
        <v>161</v>
      </c>
      <c r="F7" s="42">
        <v>2559393</v>
      </c>
      <c r="G7" s="42">
        <v>1167</v>
      </c>
      <c r="H7" s="43">
        <v>0.56000000000000005</v>
      </c>
      <c r="I7" s="43">
        <v>1.17</v>
      </c>
    </row>
    <row r="8" spans="1:9" ht="16.5" thickBot="1" x14ac:dyDescent="0.3">
      <c r="A8" s="44" t="s">
        <v>1</v>
      </c>
      <c r="B8" s="46">
        <v>66</v>
      </c>
      <c r="C8" s="45">
        <v>1353</v>
      </c>
      <c r="D8" s="45">
        <v>1060</v>
      </c>
      <c r="E8" s="46">
        <v>955</v>
      </c>
      <c r="F8" s="45">
        <v>29744983</v>
      </c>
      <c r="G8" s="45">
        <v>2038</v>
      </c>
      <c r="H8" s="46">
        <v>8.65</v>
      </c>
      <c r="I8" s="46">
        <v>12.3</v>
      </c>
    </row>
    <row r="9" spans="1:9" ht="16.5" thickBot="1" x14ac:dyDescent="0.3">
      <c r="A9" s="40" t="s">
        <v>2</v>
      </c>
      <c r="B9" s="43">
        <v>7</v>
      </c>
      <c r="C9" s="43">
        <v>107</v>
      </c>
      <c r="D9" s="43">
        <v>109</v>
      </c>
      <c r="E9" s="43">
        <v>109</v>
      </c>
      <c r="F9" s="41">
        <v>2842440</v>
      </c>
      <c r="G9" s="41">
        <v>2018</v>
      </c>
      <c r="H9" s="43">
        <v>0.93</v>
      </c>
      <c r="I9" s="43">
        <v>1.1000000000000001</v>
      </c>
    </row>
    <row r="10" spans="1:9" ht="16.5" thickBot="1" x14ac:dyDescent="0.3">
      <c r="A10" s="44" t="s">
        <v>3</v>
      </c>
      <c r="B10" s="46">
        <v>274</v>
      </c>
      <c r="C10" s="45">
        <v>1415</v>
      </c>
      <c r="D10" s="45">
        <v>1659</v>
      </c>
      <c r="E10" s="45">
        <v>1778</v>
      </c>
      <c r="F10" s="45">
        <v>24209026</v>
      </c>
      <c r="G10" s="45">
        <v>1151</v>
      </c>
      <c r="H10" s="46">
        <v>1.1399999999999999</v>
      </c>
      <c r="I10" s="46">
        <v>1.23</v>
      </c>
    </row>
    <row r="11" spans="1:9" ht="16.5" thickBot="1" x14ac:dyDescent="0.3">
      <c r="A11" s="40" t="s">
        <v>4</v>
      </c>
      <c r="B11" s="43">
        <v>49</v>
      </c>
      <c r="C11" s="43">
        <v>408</v>
      </c>
      <c r="D11" s="43">
        <v>438</v>
      </c>
      <c r="E11" s="43">
        <v>457</v>
      </c>
      <c r="F11" s="41">
        <v>4891090</v>
      </c>
      <c r="G11" s="43">
        <v>866</v>
      </c>
      <c r="H11" s="43">
        <v>0.18</v>
      </c>
      <c r="I11" s="43">
        <v>0.14000000000000001</v>
      </c>
    </row>
    <row r="12" spans="1:9" ht="16.5" thickBot="1" x14ac:dyDescent="0.3">
      <c r="A12" s="44" t="s">
        <v>5</v>
      </c>
      <c r="B12" s="46">
        <v>152</v>
      </c>
      <c r="C12" s="45">
        <v>1625</v>
      </c>
      <c r="D12" s="45">
        <v>1609</v>
      </c>
      <c r="E12" s="45">
        <v>1573</v>
      </c>
      <c r="F12" s="45">
        <v>27551610</v>
      </c>
      <c r="G12" s="45">
        <v>1323</v>
      </c>
      <c r="H12" s="46">
        <v>1.32</v>
      </c>
      <c r="I12" s="46">
        <v>1.42</v>
      </c>
    </row>
    <row r="13" spans="1:9" ht="16.5" thickBot="1" x14ac:dyDescent="0.3">
      <c r="A13" s="40" t="s">
        <v>6</v>
      </c>
      <c r="B13" s="43">
        <v>272</v>
      </c>
      <c r="C13" s="41">
        <v>3966</v>
      </c>
      <c r="D13" s="41">
        <v>4204</v>
      </c>
      <c r="E13" s="41">
        <v>4480</v>
      </c>
      <c r="F13" s="41">
        <v>34945044</v>
      </c>
      <c r="G13" s="43">
        <v>637</v>
      </c>
      <c r="H13" s="43">
        <v>1.45</v>
      </c>
      <c r="I13" s="43">
        <v>1.57</v>
      </c>
    </row>
    <row r="14" spans="1:9" ht="16.5" thickBot="1" x14ac:dyDescent="0.3">
      <c r="A14" s="44" t="s">
        <v>7</v>
      </c>
      <c r="B14" s="46">
        <v>141</v>
      </c>
      <c r="C14" s="45">
        <v>1180</v>
      </c>
      <c r="D14" s="45">
        <v>1208</v>
      </c>
      <c r="E14" s="45">
        <v>1171</v>
      </c>
      <c r="F14" s="45">
        <v>15020709</v>
      </c>
      <c r="G14" s="46">
        <v>974</v>
      </c>
      <c r="H14" s="46">
        <v>1.03</v>
      </c>
      <c r="I14" s="46">
        <v>1.19</v>
      </c>
    </row>
    <row r="15" spans="1:9" ht="16.5" thickBot="1" x14ac:dyDescent="0.3">
      <c r="A15" s="40" t="s">
        <v>8</v>
      </c>
      <c r="B15" s="43">
        <v>24</v>
      </c>
      <c r="C15" s="43">
        <v>388</v>
      </c>
      <c r="D15" s="43">
        <v>386</v>
      </c>
      <c r="E15" s="43">
        <v>392</v>
      </c>
      <c r="F15" s="41">
        <v>6064435</v>
      </c>
      <c r="G15" s="41">
        <v>1200</v>
      </c>
      <c r="H15" s="43">
        <v>0.7</v>
      </c>
      <c r="I15" s="43">
        <v>0.4</v>
      </c>
    </row>
    <row r="16" spans="1:9" ht="16.5" thickBot="1" x14ac:dyDescent="0.3">
      <c r="A16" s="44" t="s">
        <v>9</v>
      </c>
      <c r="B16" s="46">
        <v>151</v>
      </c>
      <c r="C16" s="45">
        <v>1184</v>
      </c>
      <c r="D16" s="45">
        <v>1161</v>
      </c>
      <c r="E16" s="45">
        <v>1162</v>
      </c>
      <c r="F16" s="45">
        <v>19426800</v>
      </c>
      <c r="G16" s="45">
        <v>1278</v>
      </c>
      <c r="H16" s="46">
        <v>0.9</v>
      </c>
      <c r="I16" s="46">
        <v>0.7</v>
      </c>
    </row>
    <row r="17" spans="1:9" ht="16.5" thickBot="1" x14ac:dyDescent="0.3">
      <c r="A17" s="40" t="s">
        <v>10</v>
      </c>
      <c r="B17" s="43">
        <v>102</v>
      </c>
      <c r="C17" s="43">
        <v>395</v>
      </c>
      <c r="D17" s="43">
        <v>383</v>
      </c>
      <c r="E17" s="43">
        <v>395</v>
      </c>
      <c r="F17" s="41">
        <v>4557014</v>
      </c>
      <c r="G17" s="43">
        <v>897</v>
      </c>
      <c r="H17" s="43">
        <v>0.87</v>
      </c>
      <c r="I17" s="43">
        <v>0.82</v>
      </c>
    </row>
    <row r="18" spans="1:9" ht="16.5" thickBot="1" x14ac:dyDescent="0.3">
      <c r="A18" s="44" t="s">
        <v>11</v>
      </c>
      <c r="B18" s="46">
        <v>244</v>
      </c>
      <c r="C18" s="46">
        <v>931</v>
      </c>
      <c r="D18" s="46">
        <v>969</v>
      </c>
      <c r="E18" s="46">
        <v>954</v>
      </c>
      <c r="F18" s="45">
        <v>16183527</v>
      </c>
      <c r="G18" s="45">
        <v>1309</v>
      </c>
      <c r="H18" s="46">
        <v>0.48</v>
      </c>
      <c r="I18" s="46">
        <v>0.39</v>
      </c>
    </row>
    <row r="19" spans="1:9" ht="16.5" thickBot="1" x14ac:dyDescent="0.3">
      <c r="A19" s="40" t="s">
        <v>12</v>
      </c>
      <c r="B19" s="43">
        <v>9</v>
      </c>
      <c r="C19" s="43">
        <v>70</v>
      </c>
      <c r="D19" s="43">
        <v>68</v>
      </c>
      <c r="E19" s="43">
        <v>67</v>
      </c>
      <c r="F19" s="41">
        <v>1242000</v>
      </c>
      <c r="G19" s="41">
        <v>1398</v>
      </c>
      <c r="H19" s="43">
        <v>0.14000000000000001</v>
      </c>
      <c r="I19" s="43">
        <v>0.1</v>
      </c>
    </row>
    <row r="20" spans="1:9" ht="16.5" thickBot="1" x14ac:dyDescent="0.3">
      <c r="A20" s="44" t="s">
        <v>13</v>
      </c>
      <c r="B20" s="46">
        <v>152</v>
      </c>
      <c r="C20" s="45">
        <v>1017</v>
      </c>
      <c r="D20" s="45">
        <v>1046</v>
      </c>
      <c r="E20" s="45">
        <v>1124</v>
      </c>
      <c r="F20" s="45">
        <v>8687086</v>
      </c>
      <c r="G20" s="46">
        <v>629</v>
      </c>
      <c r="H20" s="46">
        <v>0.64</v>
      </c>
      <c r="I20" s="46">
        <v>0.54</v>
      </c>
    </row>
    <row r="21" spans="1:9" ht="16.5" thickBot="1" x14ac:dyDescent="0.3">
      <c r="A21" s="40" t="s">
        <v>14</v>
      </c>
      <c r="B21" s="43">
        <v>25</v>
      </c>
      <c r="C21" s="43">
        <v>81</v>
      </c>
      <c r="D21" s="43">
        <v>78</v>
      </c>
      <c r="E21" s="43">
        <v>90</v>
      </c>
      <c r="F21" s="41">
        <v>456712</v>
      </c>
      <c r="G21" s="43">
        <v>423</v>
      </c>
      <c r="H21" s="43">
        <v>0.17</v>
      </c>
      <c r="I21" s="43">
        <v>7.0000000000000007E-2</v>
      </c>
    </row>
    <row r="22" spans="1:9" ht="16.5" thickBot="1" x14ac:dyDescent="0.3">
      <c r="A22" s="44" t="s">
        <v>15</v>
      </c>
      <c r="B22" s="46">
        <v>189</v>
      </c>
      <c r="C22" s="45">
        <v>4710</v>
      </c>
      <c r="D22" s="45">
        <v>4668</v>
      </c>
      <c r="E22" s="45">
        <v>4765</v>
      </c>
      <c r="F22" s="45">
        <v>74830777</v>
      </c>
      <c r="G22" s="45">
        <v>1221</v>
      </c>
      <c r="H22" s="46">
        <v>1.1599999999999999</v>
      </c>
      <c r="I22" s="46">
        <v>1.68</v>
      </c>
    </row>
    <row r="23" spans="1:9" ht="16.5" thickBot="1" x14ac:dyDescent="0.3">
      <c r="A23" s="40" t="s">
        <v>16</v>
      </c>
      <c r="B23" s="43">
        <v>50</v>
      </c>
      <c r="C23" s="43">
        <v>279</v>
      </c>
      <c r="D23" s="43">
        <v>435</v>
      </c>
      <c r="E23" s="43">
        <v>528</v>
      </c>
      <c r="F23" s="41">
        <v>1922859</v>
      </c>
      <c r="G23" s="43">
        <v>357</v>
      </c>
      <c r="H23" s="43">
        <v>1.57</v>
      </c>
      <c r="I23" s="43">
        <v>0.74</v>
      </c>
    </row>
    <row r="24" spans="1:9" ht="16.5" thickBot="1" x14ac:dyDescent="0.3">
      <c r="A24" s="44" t="s">
        <v>17</v>
      </c>
      <c r="B24" s="46">
        <v>187</v>
      </c>
      <c r="C24" s="45">
        <v>2063</v>
      </c>
      <c r="D24" s="45">
        <v>2677</v>
      </c>
      <c r="E24" s="45">
        <v>2946</v>
      </c>
      <c r="F24" s="45">
        <v>12802650</v>
      </c>
      <c r="G24" s="46">
        <v>384</v>
      </c>
      <c r="H24" s="46">
        <v>1.34</v>
      </c>
      <c r="I24" s="46">
        <v>1.52</v>
      </c>
    </row>
    <row r="25" spans="1:9" ht="16.5" thickBot="1" x14ac:dyDescent="0.3">
      <c r="A25" s="40" t="s">
        <v>18</v>
      </c>
      <c r="B25" s="43">
        <v>168</v>
      </c>
      <c r="C25" s="43">
        <v>836</v>
      </c>
      <c r="D25" s="43">
        <v>898</v>
      </c>
      <c r="E25" s="43">
        <v>958</v>
      </c>
      <c r="F25" s="41">
        <v>8598556</v>
      </c>
      <c r="G25" s="43">
        <v>737</v>
      </c>
      <c r="H25" s="43">
        <v>1.19</v>
      </c>
      <c r="I25" s="43">
        <v>1.24</v>
      </c>
    </row>
    <row r="26" spans="1:9" ht="16.5" thickBot="1" x14ac:dyDescent="0.3">
      <c r="A26" s="36" t="s">
        <v>19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7">
        <v>0</v>
      </c>
      <c r="H26" s="37">
        <v>0</v>
      </c>
      <c r="I26" s="37">
        <v>0</v>
      </c>
    </row>
    <row r="27" spans="1:9" x14ac:dyDescent="0.25">
      <c r="E27" s="12">
        <f>SUBTOTAL(9,E7:E26)</f>
        <v>24065</v>
      </c>
    </row>
    <row r="28" spans="1:9" x14ac:dyDescent="0.25">
      <c r="E28" s="12"/>
    </row>
    <row r="29" spans="1:9" x14ac:dyDescent="0.25">
      <c r="E29" s="12"/>
    </row>
    <row r="30" spans="1:9" x14ac:dyDescent="0.25">
      <c r="E30" s="12"/>
    </row>
    <row r="31" spans="1:9" x14ac:dyDescent="0.25">
      <c r="E31" s="16"/>
    </row>
  </sheetData>
  <sheetProtection selectLockedCells="1"/>
  <mergeCells count="1">
    <mergeCell ref="A1:A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1"/>
  <sheetViews>
    <sheetView tabSelected="1" zoomScale="90" zoomScaleNormal="90" zoomScalePageLayoutView="90" workbookViewId="0">
      <selection activeCell="A5" sqref="A5"/>
    </sheetView>
  </sheetViews>
  <sheetFormatPr defaultColWidth="11" defaultRowHeight="15.75" x14ac:dyDescent="0.25"/>
  <cols>
    <col min="1" max="1" width="45.5" bestFit="1" customWidth="1"/>
    <col min="2" max="2" width="11.125" bestFit="1" customWidth="1"/>
    <col min="3" max="3" width="10.875" style="5"/>
    <col min="4" max="4" width="19.125" customWidth="1"/>
    <col min="5" max="5" width="10.875" style="5"/>
    <col min="6" max="6" width="14.5" style="10" customWidth="1"/>
    <col min="7" max="7" width="12" customWidth="1"/>
    <col min="9" max="9" width="16.125" bestFit="1" customWidth="1"/>
  </cols>
  <sheetData>
    <row r="1" spans="1:8" x14ac:dyDescent="0.25">
      <c r="A1" s="39" t="s">
        <v>52</v>
      </c>
    </row>
    <row r="2" spans="1:8" s="6" customFormat="1" x14ac:dyDescent="0.25">
      <c r="B2" s="7" t="s">
        <v>34</v>
      </c>
      <c r="C2" s="8" t="s">
        <v>35</v>
      </c>
      <c r="D2" s="7" t="s">
        <v>50</v>
      </c>
      <c r="E2" s="8" t="s">
        <v>35</v>
      </c>
      <c r="F2" s="9" t="s">
        <v>36</v>
      </c>
      <c r="G2" s="7" t="s">
        <v>37</v>
      </c>
      <c r="H2" s="7" t="s">
        <v>38</v>
      </c>
    </row>
    <row r="3" spans="1:8" x14ac:dyDescent="0.25">
      <c r="A3" s="1" t="s">
        <v>0</v>
      </c>
      <c r="B3" s="19">
        <f>US!E7</f>
        <v>1151443</v>
      </c>
      <c r="C3" s="20">
        <f t="shared" ref="C3:C22" si="0">B3/$B$23</f>
        <v>9.1361948047731407E-3</v>
      </c>
      <c r="D3" s="19">
        <f>County!E7</f>
        <v>161</v>
      </c>
      <c r="E3" s="20">
        <f t="shared" ref="E3:E22" si="1">D3/$D$23</f>
        <v>6.6902140037398711E-3</v>
      </c>
      <c r="F3" s="21">
        <f>E3/C3</f>
        <v>0.73227576104710634</v>
      </c>
      <c r="G3" s="22">
        <f>IF(F3&gt;1,(F3-1)/F3,0)</f>
        <v>0</v>
      </c>
      <c r="H3" s="23">
        <f>G3*D3</f>
        <v>0</v>
      </c>
    </row>
    <row r="4" spans="1:8" x14ac:dyDescent="0.25">
      <c r="A4" s="1" t="s">
        <v>1</v>
      </c>
      <c r="B4" s="19">
        <f>US!E8</f>
        <v>687863</v>
      </c>
      <c r="C4" s="20">
        <f t="shared" si="0"/>
        <v>5.4578909828759794E-3</v>
      </c>
      <c r="D4" s="19">
        <f>County!E8</f>
        <v>955</v>
      </c>
      <c r="E4" s="20">
        <f t="shared" si="1"/>
        <v>3.9684188655724081E-2</v>
      </c>
      <c r="F4" s="21">
        <f t="shared" ref="F4:F22" si="2">E4/C4</f>
        <v>7.2709749572192637</v>
      </c>
      <c r="G4" s="22">
        <f t="shared" ref="G4:G22" si="3">IF(F4&gt;1,(F4-1)/F4,0)</f>
        <v>0.86246686230061731</v>
      </c>
      <c r="H4" s="23">
        <f t="shared" ref="H4:H22" si="4">G4*D4</f>
        <v>823.65585349708954</v>
      </c>
    </row>
    <row r="5" spans="1:8" x14ac:dyDescent="0.25">
      <c r="A5" s="1" t="s">
        <v>2</v>
      </c>
      <c r="B5" s="19">
        <f>US!E9</f>
        <v>549418</v>
      </c>
      <c r="C5" s="20">
        <f t="shared" si="0"/>
        <v>4.359390675221308E-3</v>
      </c>
      <c r="D5" s="19">
        <f>County!E9</f>
        <v>109</v>
      </c>
      <c r="E5" s="20">
        <f t="shared" si="1"/>
        <v>4.5293995429046335E-3</v>
      </c>
      <c r="F5" s="21">
        <f t="shared" si="2"/>
        <v>1.0389983097063662</v>
      </c>
      <c r="G5" s="22">
        <f t="shared" si="3"/>
        <v>3.753452661283694E-2</v>
      </c>
      <c r="H5" s="23">
        <f t="shared" si="4"/>
        <v>4.0912634007992263</v>
      </c>
    </row>
    <row r="6" spans="1:8" x14ac:dyDescent="0.25">
      <c r="A6" s="1" t="s">
        <v>3</v>
      </c>
      <c r="B6" s="19">
        <f>US!E10</f>
        <v>7267007</v>
      </c>
      <c r="C6" s="20">
        <f t="shared" si="0"/>
        <v>5.7660510854336725E-2</v>
      </c>
      <c r="D6" s="19">
        <f>County!E10</f>
        <v>1778</v>
      </c>
      <c r="E6" s="20">
        <f t="shared" si="1"/>
        <v>7.3883232910866403E-2</v>
      </c>
      <c r="F6" s="21">
        <f t="shared" si="2"/>
        <v>1.281348913080425</v>
      </c>
      <c r="G6" s="22">
        <f t="shared" si="3"/>
        <v>0.21957244448278224</v>
      </c>
      <c r="H6" s="23">
        <f t="shared" si="4"/>
        <v>390.39980629038683</v>
      </c>
    </row>
    <row r="7" spans="1:8" x14ac:dyDescent="0.25">
      <c r="A7" s="1" t="s">
        <v>4</v>
      </c>
      <c r="B7" s="19">
        <f>US!E11</f>
        <v>12767375</v>
      </c>
      <c r="C7" s="20">
        <f t="shared" si="0"/>
        <v>0.10130351667046521</v>
      </c>
      <c r="D7" s="19">
        <f>County!E11</f>
        <v>457</v>
      </c>
      <c r="E7" s="20">
        <f t="shared" si="1"/>
        <v>1.8990234780801994E-2</v>
      </c>
      <c r="F7" s="21">
        <f t="shared" si="2"/>
        <v>0.18745879121428913</v>
      </c>
      <c r="G7" s="22">
        <f t="shared" si="3"/>
        <v>0</v>
      </c>
      <c r="H7" s="23">
        <f t="shared" si="4"/>
        <v>0</v>
      </c>
    </row>
    <row r="8" spans="1:8" x14ac:dyDescent="0.25">
      <c r="A8" s="1" t="s">
        <v>5</v>
      </c>
      <c r="B8" s="19">
        <f>US!E12</f>
        <v>5912208</v>
      </c>
      <c r="C8" s="20">
        <f t="shared" si="0"/>
        <v>4.6910775448144801E-2</v>
      </c>
      <c r="D8" s="19">
        <f>County!E12</f>
        <v>1573</v>
      </c>
      <c r="E8" s="20">
        <f t="shared" si="1"/>
        <v>6.5364637440265952E-2</v>
      </c>
      <c r="F8" s="21">
        <f t="shared" si="2"/>
        <v>1.3933821561427835</v>
      </c>
      <c r="G8" s="22">
        <f t="shared" si="3"/>
        <v>0.28232179837278798</v>
      </c>
      <c r="H8" s="23">
        <f t="shared" si="4"/>
        <v>444.09218884039547</v>
      </c>
    </row>
    <row r="9" spans="1:8" x14ac:dyDescent="0.25">
      <c r="A9" s="1" t="s">
        <v>6</v>
      </c>
      <c r="B9" s="19">
        <f>US!E13</f>
        <v>16277383</v>
      </c>
      <c r="C9" s="20">
        <f t="shared" si="0"/>
        <v>0.12915388951072926</v>
      </c>
      <c r="D9" s="19">
        <f>County!E13</f>
        <v>4480</v>
      </c>
      <c r="E9" s="20">
        <f t="shared" si="1"/>
        <v>0.18616247662580512</v>
      </c>
      <c r="F9" s="21">
        <f t="shared" si="2"/>
        <v>1.4414004667690627</v>
      </c>
      <c r="G9" s="22">
        <f t="shared" si="3"/>
        <v>0.30623027877774561</v>
      </c>
      <c r="H9" s="23">
        <f t="shared" si="4"/>
        <v>1371.9116489243004</v>
      </c>
    </row>
    <row r="10" spans="1:8" x14ac:dyDescent="0.25">
      <c r="A10" s="1" t="s">
        <v>7</v>
      </c>
      <c r="B10" s="19">
        <f>US!E14</f>
        <v>5562086</v>
      </c>
      <c r="C10" s="20">
        <f t="shared" si="0"/>
        <v>4.4132711056388739E-2</v>
      </c>
      <c r="D10" s="19">
        <f>County!E14</f>
        <v>1171</v>
      </c>
      <c r="E10" s="20">
        <f t="shared" si="1"/>
        <v>4.8659879493039682E-2</v>
      </c>
      <c r="F10" s="21">
        <f t="shared" si="2"/>
        <v>1.1025807916233956</v>
      </c>
      <c r="G10" s="22">
        <f t="shared" si="3"/>
        <v>9.3036984140055429E-2</v>
      </c>
      <c r="H10" s="23">
        <f t="shared" si="4"/>
        <v>108.94630842800491</v>
      </c>
    </row>
    <row r="11" spans="1:8" x14ac:dyDescent="0.25">
      <c r="A11" s="1" t="s">
        <v>8</v>
      </c>
      <c r="B11" s="19">
        <f>US!E15</f>
        <v>2817131</v>
      </c>
      <c r="C11" s="20">
        <f t="shared" si="0"/>
        <v>2.2352697968171555E-2</v>
      </c>
      <c r="D11" s="19">
        <f>County!E15</f>
        <v>392</v>
      </c>
      <c r="E11" s="20">
        <f t="shared" si="1"/>
        <v>1.6289216704757949E-2</v>
      </c>
      <c r="F11" s="21">
        <f t="shared" si="2"/>
        <v>0.72873604465789699</v>
      </c>
      <c r="G11" s="22">
        <f t="shared" si="3"/>
        <v>0</v>
      </c>
      <c r="H11" s="23">
        <f t="shared" si="4"/>
        <v>0</v>
      </c>
    </row>
    <row r="12" spans="1:8" x14ac:dyDescent="0.25">
      <c r="A12" s="1" t="s">
        <v>9</v>
      </c>
      <c r="B12" s="19">
        <f>US!E16</f>
        <v>5975990</v>
      </c>
      <c r="C12" s="20">
        <f t="shared" si="0"/>
        <v>4.7416857622458286E-2</v>
      </c>
      <c r="D12" s="19">
        <f>County!E16</f>
        <v>1162</v>
      </c>
      <c r="E12" s="20">
        <f t="shared" si="1"/>
        <v>4.8285892374818201E-2</v>
      </c>
      <c r="F12" s="21">
        <f t="shared" si="2"/>
        <v>1.0183275483854146</v>
      </c>
      <c r="G12" s="22">
        <f t="shared" si="3"/>
        <v>1.7997694763805056E-2</v>
      </c>
      <c r="H12" s="23">
        <f t="shared" si="4"/>
        <v>20.913321315541474</v>
      </c>
    </row>
    <row r="13" spans="1:8" x14ac:dyDescent="0.25">
      <c r="A13" s="1" t="s">
        <v>10</v>
      </c>
      <c r="B13" s="19">
        <f>US!E17</f>
        <v>2256342</v>
      </c>
      <c r="C13" s="20">
        <f t="shared" si="0"/>
        <v>1.7903083398997117E-2</v>
      </c>
      <c r="D13" s="19">
        <f>County!E17</f>
        <v>395</v>
      </c>
      <c r="E13" s="20">
        <f t="shared" si="1"/>
        <v>1.6413879077498441E-2</v>
      </c>
      <c r="F13" s="21">
        <f t="shared" si="2"/>
        <v>0.9168185564291067</v>
      </c>
      <c r="G13" s="22">
        <f t="shared" si="3"/>
        <v>0</v>
      </c>
      <c r="H13" s="23">
        <f t="shared" si="4"/>
        <v>0</v>
      </c>
    </row>
    <row r="14" spans="1:8" x14ac:dyDescent="0.25">
      <c r="A14" s="1" t="s">
        <v>11</v>
      </c>
      <c r="B14" s="19">
        <f>US!E18</f>
        <v>9439135</v>
      </c>
      <c r="C14" s="20">
        <f t="shared" si="0"/>
        <v>7.4895393127191109E-2</v>
      </c>
      <c r="D14" s="19">
        <f>County!E18</f>
        <v>954</v>
      </c>
      <c r="E14" s="20">
        <f t="shared" si="1"/>
        <v>3.9642634531477247E-2</v>
      </c>
      <c r="F14" s="21">
        <f t="shared" si="2"/>
        <v>0.52930671535636564</v>
      </c>
      <c r="G14" s="22">
        <f t="shared" si="3"/>
        <v>0</v>
      </c>
      <c r="H14" s="23">
        <f t="shared" si="4"/>
        <v>0</v>
      </c>
    </row>
    <row r="15" spans="1:8" x14ac:dyDescent="0.25">
      <c r="A15" s="1" t="s">
        <v>12</v>
      </c>
      <c r="B15" s="19">
        <f>US!E19</f>
        <v>2364154</v>
      </c>
      <c r="C15" s="20">
        <f t="shared" si="0"/>
        <v>1.8758524297324001E-2</v>
      </c>
      <c r="D15" s="19">
        <f>County!E19</f>
        <v>67</v>
      </c>
      <c r="E15" s="20">
        <f t="shared" si="1"/>
        <v>2.7841263245377106E-3</v>
      </c>
      <c r="F15" s="21">
        <f t="shared" si="2"/>
        <v>0.14841926157991439</v>
      </c>
      <c r="G15" s="22">
        <f t="shared" si="3"/>
        <v>0</v>
      </c>
      <c r="H15" s="23">
        <f t="shared" si="4"/>
        <v>0</v>
      </c>
    </row>
    <row r="16" spans="1:8" x14ac:dyDescent="0.25">
      <c r="A16" s="1" t="s">
        <v>13</v>
      </c>
      <c r="B16" s="19">
        <f>US!E20</f>
        <v>9340799</v>
      </c>
      <c r="C16" s="20">
        <f t="shared" si="0"/>
        <v>7.4115140129585352E-2</v>
      </c>
      <c r="D16" s="19">
        <f>County!E20</f>
        <v>1124</v>
      </c>
      <c r="E16" s="20">
        <f t="shared" si="1"/>
        <v>4.6706835653438604E-2</v>
      </c>
      <c r="F16" s="21">
        <f t="shared" si="2"/>
        <v>0.63019290757293089</v>
      </c>
      <c r="G16" s="22">
        <f t="shared" si="3"/>
        <v>0</v>
      </c>
      <c r="H16" s="23">
        <f t="shared" si="4"/>
        <v>0</v>
      </c>
    </row>
    <row r="17" spans="1:10" x14ac:dyDescent="0.25">
      <c r="A17" s="1" t="s">
        <v>14</v>
      </c>
      <c r="B17" s="19">
        <f>US!E21</f>
        <v>2976016</v>
      </c>
      <c r="C17" s="20">
        <f t="shared" si="0"/>
        <v>2.3613380704144052E-2</v>
      </c>
      <c r="D17" s="19">
        <f>County!E21</f>
        <v>90</v>
      </c>
      <c r="E17" s="20">
        <f t="shared" si="1"/>
        <v>3.7398711822148349E-3</v>
      </c>
      <c r="F17" s="21">
        <f t="shared" si="2"/>
        <v>0.15837932014362105</v>
      </c>
      <c r="G17" s="22">
        <f t="shared" si="3"/>
        <v>0</v>
      </c>
      <c r="H17" s="23">
        <f t="shared" si="4"/>
        <v>0</v>
      </c>
    </row>
    <row r="18" spans="1:10" x14ac:dyDescent="0.25">
      <c r="A18" s="1" t="s">
        <v>15</v>
      </c>
      <c r="B18" s="19">
        <f>US!E22</f>
        <v>19984694</v>
      </c>
      <c r="C18" s="20">
        <f t="shared" si="0"/>
        <v>0.15856977505424144</v>
      </c>
      <c r="D18" s="19">
        <f>County!E22</f>
        <v>4765</v>
      </c>
      <c r="E18" s="20">
        <f t="shared" si="1"/>
        <v>0.19800540203615208</v>
      </c>
      <c r="F18" s="21">
        <f t="shared" si="2"/>
        <v>1.248695736425312</v>
      </c>
      <c r="G18" s="22">
        <f t="shared" si="3"/>
        <v>0.19916439943749834</v>
      </c>
      <c r="H18" s="23">
        <f t="shared" si="4"/>
        <v>949.01836331967957</v>
      </c>
    </row>
    <row r="19" spans="1:10" x14ac:dyDescent="0.25">
      <c r="A19" s="1" t="s">
        <v>16</v>
      </c>
      <c r="B19" s="19">
        <f>US!E23</f>
        <v>2248287</v>
      </c>
      <c r="C19" s="20">
        <f t="shared" si="0"/>
        <v>1.7839170509559733E-2</v>
      </c>
      <c r="D19" s="19">
        <f>County!E23</f>
        <v>528</v>
      </c>
      <c r="E19" s="20">
        <f t="shared" si="1"/>
        <v>2.1940577602327031E-2</v>
      </c>
      <c r="F19" s="21">
        <f t="shared" si="2"/>
        <v>1.2299101906430805</v>
      </c>
      <c r="G19" s="22">
        <f t="shared" si="3"/>
        <v>0.18693250319591859</v>
      </c>
      <c r="H19" s="23">
        <f t="shared" si="4"/>
        <v>98.70036168744501</v>
      </c>
    </row>
    <row r="20" spans="1:10" x14ac:dyDescent="0.25">
      <c r="A20" s="1" t="s">
        <v>17</v>
      </c>
      <c r="B20" s="19">
        <f>US!E24</f>
        <v>13756754</v>
      </c>
      <c r="C20" s="20">
        <f t="shared" si="0"/>
        <v>0.109153804769617</v>
      </c>
      <c r="D20" s="19">
        <f>County!E24</f>
        <v>2946</v>
      </c>
      <c r="E20" s="20">
        <f t="shared" si="1"/>
        <v>0.1224184500311656</v>
      </c>
      <c r="F20" s="21">
        <f t="shared" si="2"/>
        <v>1.1215225185191238</v>
      </c>
      <c r="G20" s="22">
        <f t="shared" si="3"/>
        <v>0.10835495187344436</v>
      </c>
      <c r="H20" s="23">
        <f t="shared" si="4"/>
        <v>319.21368821916707</v>
      </c>
    </row>
    <row r="21" spans="1:10" x14ac:dyDescent="0.25">
      <c r="A21" s="1" t="s">
        <v>18</v>
      </c>
      <c r="B21" s="19">
        <f>US!E25</f>
        <v>4500239</v>
      </c>
      <c r="C21" s="20">
        <f t="shared" si="0"/>
        <v>3.5707421185449451E-2</v>
      </c>
      <c r="D21" s="19">
        <f>County!E25</f>
        <v>958</v>
      </c>
      <c r="E21" s="20">
        <f t="shared" si="1"/>
        <v>3.9808851028464577E-2</v>
      </c>
      <c r="F21" s="21">
        <f t="shared" si="2"/>
        <v>1.114862112884434</v>
      </c>
      <c r="G21" s="22">
        <f t="shared" si="3"/>
        <v>0.10302808890622027</v>
      </c>
      <c r="H21" s="23">
        <f t="shared" si="4"/>
        <v>98.700909172159015</v>
      </c>
    </row>
    <row r="22" spans="1:10" x14ac:dyDescent="0.25">
      <c r="A22" s="1" t="s">
        <v>19</v>
      </c>
      <c r="B22" s="19">
        <f>US!E26</f>
        <v>196592</v>
      </c>
      <c r="C22" s="20">
        <f t="shared" si="0"/>
        <v>1.55987123032574E-3</v>
      </c>
      <c r="D22" s="19">
        <f>County!E26</f>
        <v>0</v>
      </c>
      <c r="E22" s="20">
        <f t="shared" si="1"/>
        <v>0</v>
      </c>
      <c r="F22" s="21">
        <f t="shared" si="2"/>
        <v>0</v>
      </c>
      <c r="G22" s="22">
        <f t="shared" si="3"/>
        <v>0</v>
      </c>
      <c r="H22" s="23">
        <f t="shared" si="4"/>
        <v>0</v>
      </c>
    </row>
    <row r="23" spans="1:10" x14ac:dyDescent="0.25">
      <c r="A23" s="1" t="s">
        <v>27</v>
      </c>
      <c r="B23" s="24">
        <f>SUM(B3:B22)</f>
        <v>126030916</v>
      </c>
      <c r="C23" s="25"/>
      <c r="D23" s="24">
        <f>SUM(D3:D22)</f>
        <v>24065</v>
      </c>
      <c r="E23" s="25"/>
      <c r="F23" s="26"/>
      <c r="G23" s="27"/>
      <c r="H23" s="24">
        <f>SUM(H3:H22)</f>
        <v>4629.6437130949698</v>
      </c>
    </row>
    <row r="24" spans="1:10" x14ac:dyDescent="0.25">
      <c r="C24" s="5" t="s">
        <v>55</v>
      </c>
      <c r="D24" s="2">
        <v>67641</v>
      </c>
      <c r="F24" s="11"/>
    </row>
    <row r="25" spans="1:10" x14ac:dyDescent="0.25">
      <c r="I25" s="13" t="s">
        <v>56</v>
      </c>
      <c r="J25" s="28">
        <f>D23/H23</f>
        <v>5.1980241874622077</v>
      </c>
    </row>
    <row r="26" spans="1:10" x14ac:dyDescent="0.25">
      <c r="I26" t="s">
        <v>57</v>
      </c>
      <c r="J26" s="19">
        <f>D23</f>
        <v>24065</v>
      </c>
    </row>
    <row r="27" spans="1:10" x14ac:dyDescent="0.25">
      <c r="I27" t="s">
        <v>38</v>
      </c>
      <c r="J27" s="19">
        <f>H23</f>
        <v>4629.6437130949698</v>
      </c>
    </row>
    <row r="29" spans="1:10" x14ac:dyDescent="0.25">
      <c r="H29" t="s">
        <v>58</v>
      </c>
      <c r="I29" t="s">
        <v>55</v>
      </c>
      <c r="J29" s="32">
        <v>67641</v>
      </c>
    </row>
    <row r="30" spans="1:10" x14ac:dyDescent="0.25">
      <c r="H30" t="s">
        <v>58</v>
      </c>
      <c r="I30" t="s">
        <v>59</v>
      </c>
      <c r="J30" s="32">
        <v>2827</v>
      </c>
    </row>
    <row r="31" spans="1:10" x14ac:dyDescent="0.25">
      <c r="I31" t="s">
        <v>60</v>
      </c>
      <c r="J31" s="28">
        <f>J29/J26</f>
        <v>2.8107625181799292</v>
      </c>
    </row>
    <row r="33" spans="8:10" x14ac:dyDescent="0.25">
      <c r="H33" t="s">
        <v>58</v>
      </c>
      <c r="I33" t="s">
        <v>61</v>
      </c>
      <c r="J33" s="33">
        <v>2.36</v>
      </c>
    </row>
    <row r="34" spans="8:10" x14ac:dyDescent="0.25">
      <c r="I34" s="13" t="s">
        <v>62</v>
      </c>
      <c r="J34" s="29">
        <f>J29/J33</f>
        <v>28661.440677966104</v>
      </c>
    </row>
    <row r="36" spans="8:10" x14ac:dyDescent="0.25">
      <c r="H36" t="s">
        <v>58</v>
      </c>
      <c r="I36" t="s">
        <v>63</v>
      </c>
      <c r="J36" s="34">
        <v>0.40500000000000003</v>
      </c>
    </row>
    <row r="37" spans="8:10" x14ac:dyDescent="0.25">
      <c r="I37" s="13" t="s">
        <v>64</v>
      </c>
      <c r="J37" s="30">
        <f>J34*J36</f>
        <v>11607.883474576272</v>
      </c>
    </row>
    <row r="38" spans="8:10" x14ac:dyDescent="0.25">
      <c r="J38" s="17"/>
    </row>
    <row r="39" spans="8:10" x14ac:dyDescent="0.25">
      <c r="H39" t="s">
        <v>65</v>
      </c>
      <c r="I39" t="s">
        <v>66</v>
      </c>
      <c r="J39" s="48">
        <v>5390</v>
      </c>
    </row>
    <row r="40" spans="8:10" x14ac:dyDescent="0.25">
      <c r="H40" t="s">
        <v>65</v>
      </c>
      <c r="I40" t="s">
        <v>67</v>
      </c>
      <c r="J40" s="35">
        <v>0</v>
      </c>
    </row>
    <row r="41" spans="8:10" x14ac:dyDescent="0.25">
      <c r="H41" t="s">
        <v>65</v>
      </c>
      <c r="I41" t="s">
        <v>68</v>
      </c>
      <c r="J41" s="35">
        <v>0</v>
      </c>
    </row>
    <row r="42" spans="8:10" x14ac:dyDescent="0.25">
      <c r="H42" t="s">
        <v>65</v>
      </c>
      <c r="I42" t="s">
        <v>69</v>
      </c>
      <c r="J42" s="35">
        <v>0</v>
      </c>
    </row>
    <row r="43" spans="8:10" x14ac:dyDescent="0.25">
      <c r="H43" t="s">
        <v>65</v>
      </c>
      <c r="I43" t="s">
        <v>70</v>
      </c>
      <c r="J43" s="35">
        <v>31</v>
      </c>
    </row>
    <row r="44" spans="8:10" x14ac:dyDescent="0.25">
      <c r="I44" s="13" t="s">
        <v>71</v>
      </c>
      <c r="J44" s="31">
        <f>J37-J39-J40-J41-J42+J43</f>
        <v>6248.8834745762724</v>
      </c>
    </row>
    <row r="46" spans="8:10" x14ac:dyDescent="0.25">
      <c r="H46" s="49"/>
      <c r="I46" s="49"/>
      <c r="J46" s="50"/>
    </row>
    <row r="47" spans="8:10" x14ac:dyDescent="0.25">
      <c r="H47" s="49"/>
      <c r="I47" s="49"/>
      <c r="J47" s="50"/>
    </row>
    <row r="48" spans="8:10" x14ac:dyDescent="0.25">
      <c r="H48" s="49"/>
      <c r="I48" s="49"/>
      <c r="J48" s="49"/>
    </row>
    <row r="49" spans="8:10" x14ac:dyDescent="0.25">
      <c r="H49" s="49"/>
      <c r="I49" s="51"/>
      <c r="J49" s="52"/>
    </row>
    <row r="50" spans="8:10" x14ac:dyDescent="0.25">
      <c r="H50" s="49"/>
      <c r="I50" s="51"/>
      <c r="J50" s="52"/>
    </row>
    <row r="51" spans="8:10" x14ac:dyDescent="0.25">
      <c r="H51" s="49"/>
      <c r="I51" s="49"/>
      <c r="J51" s="49"/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</vt:lpstr>
      <vt:lpstr>County</vt:lpstr>
      <vt:lpstr>Economic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AptGuy45</cp:lastModifiedBy>
  <dcterms:created xsi:type="dcterms:W3CDTF">2018-04-17T17:40:09Z</dcterms:created>
  <dcterms:modified xsi:type="dcterms:W3CDTF">2020-12-18T20:59:56Z</dcterms:modified>
</cp:coreProperties>
</file>